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E:\Mon Travail\1-mohsen-m\1-My documents\COMMERCE EXTERIEUR\CE 2020\"/>
    </mc:Choice>
  </mc:AlternateContent>
  <xr:revisionPtr revIDLastSave="0" documentId="8_{44B20E7A-AD7F-4FB5-BAE9-4CD1D5B281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unisia offer Nov 2020" sheetId="2" r:id="rId1"/>
  </sheets>
  <definedNames>
    <definedName name="_xlnm._FilterDatabase" localSheetId="0" hidden="1">'Tunisia offer Nov 2020'!$A$3:$H$61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1" i="2" l="1"/>
  <c r="G41" i="2" l="1"/>
  <c r="H76" i="2" l="1"/>
  <c r="H75" i="2"/>
  <c r="H65" i="2"/>
  <c r="E57" i="2"/>
  <c r="G57" i="2" s="1"/>
  <c r="D57" i="2"/>
  <c r="H57" i="2" s="1"/>
  <c r="E70" i="2"/>
  <c r="G70" i="2" s="1"/>
  <c r="D70" i="2"/>
  <c r="E50" i="2"/>
  <c r="D50" i="2"/>
  <c r="E51" i="2"/>
  <c r="G51" i="2" s="1"/>
  <c r="D51" i="2"/>
  <c r="E19" i="2"/>
  <c r="G19" i="2" s="1"/>
  <c r="D19" i="2"/>
  <c r="H19" i="2" s="1"/>
  <c r="E12" i="2"/>
  <c r="G12" i="2" s="1"/>
  <c r="D12" i="2"/>
  <c r="H70" i="2" l="1"/>
  <c r="H51" i="2"/>
  <c r="H69" i="2"/>
  <c r="H71" i="2" l="1"/>
  <c r="G73" i="2" l="1"/>
  <c r="G74" i="2"/>
  <c r="G75" i="2"/>
  <c r="G76" i="2"/>
  <c r="G72" i="2"/>
  <c r="G64" i="2"/>
  <c r="G65" i="2"/>
  <c r="G66" i="2"/>
  <c r="G67" i="2"/>
  <c r="G68" i="2"/>
  <c r="G69" i="2"/>
  <c r="G63" i="2"/>
  <c r="H63" i="2"/>
  <c r="H74" i="2"/>
  <c r="H73" i="2"/>
  <c r="H72" i="2"/>
  <c r="H64" i="2"/>
  <c r="H66" i="2"/>
  <c r="H67" i="2"/>
  <c r="H68" i="2"/>
  <c r="D77" i="2"/>
  <c r="H77" i="2" l="1"/>
  <c r="D61" i="2" l="1"/>
  <c r="D79" i="2" s="1"/>
  <c r="H60" i="2"/>
  <c r="H59" i="2"/>
  <c r="H58" i="2"/>
  <c r="H56" i="2"/>
  <c r="H55" i="2"/>
  <c r="H54" i="2"/>
  <c r="G54" i="2"/>
  <c r="H53" i="2"/>
  <c r="G53" i="2"/>
  <c r="H52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H41" i="2"/>
  <c r="H40" i="2"/>
  <c r="G40" i="2"/>
  <c r="H39" i="2"/>
  <c r="G39" i="2"/>
  <c r="H38" i="2"/>
  <c r="H37" i="2"/>
  <c r="H36" i="2"/>
  <c r="H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61" i="2" l="1"/>
  <c r="H79" i="2" s="1"/>
  <c r="H80" i="2" s="1"/>
</calcChain>
</file>

<file path=xl/sharedStrings.xml><?xml version="1.0" encoding="utf-8"?>
<sst xmlns="http://schemas.openxmlformats.org/spreadsheetml/2006/main" count="129" uniqueCount="128">
  <si>
    <t>WOMEN'S OR GIRLS' TRACKSUITS AND OTHER GARMENTS, N.E.S. OF TEXTILE MATERIALS (EXCL. OF WOOL, FINE ANIMAL HAIR, COTTON OR MAN-MADE FIBRES, KNITTED OR CROCHETED AND GOODS OF 9619)</t>
  </si>
  <si>
    <t>SHAWLS, SCARVES, MUFFLERS, MANTILLAS, VEILS AND SIMILAR ARTICLES OF SILK OR SILK WASTE (EXCL. KNITTED OR CROCHETED)</t>
  </si>
  <si>
    <t>WOMEN'S OR GIRLS' GARMENTS, OF MAN-MADE FIBRES, N.E.S. (NOT KNITTED OR CROCHETED)</t>
  </si>
  <si>
    <t>WOMEN'S OR GIRLS' GARMENTS, OF COTTON, N.E.S. (NOT KNITTED OR CROCHETED)</t>
  </si>
  <si>
    <t>MEN'S OR BOYS' TRACKSUITS AND OTHER GARMENTS, N.E.S. OF TEXTILE MATERIALS (EXCL. OF COTTON OR MAN-MADE FIBRES, KNITTED OR CROCHETED)</t>
  </si>
  <si>
    <t>MEN'S OR BOYS' GARMENTS, OF MAN-MADE FIBRES, N.E.S. (NOT KNITTED OR CROCHETED)</t>
  </si>
  <si>
    <t>MEN'S OR BOYS' LINED TRACKSUIT BOTTOMS "LOWER PARTS", OF MAN-MADE FIBRES (NOT KNITTED OR CROCHETED AND EXCL. TRACKSUIT BOTTOMS WITH AN OUTER SHELL OF A SINGLE IDENTICAL FABRIC)</t>
  </si>
  <si>
    <t>MEN'S OR BOYS' LINED TRACKSUIT TOPS "UPPER PARTS", OF MAN-MADE FIBRES (NOT KNITTED OR CROCHETED AND EXCL. TRACKSUIT TOPS WITH AN OUTER SHELL OF A SINGLE IDENTICAL FABRIC)</t>
  </si>
  <si>
    <t>MEN'S OR BOYS' GARMENTS, OF COTTON, N.E.S. (NOT KNITTED OR CROCHETED)</t>
  </si>
  <si>
    <t>WOMEN'S OR GIRLS' DRESSES OF SYNTHETIC FIBRES (EXCL. KNITTED OR CROCHETED AND PETTICOATS)</t>
  </si>
  <si>
    <t>MEN'S OR BOYS' JACKETS AND BLAZERS OF WOOL OR FINE ANIMAL HAIR (EXCL. KNITTED OR CROCHETED, AND WIND-JACKETS AND SIMILAR ARTICLES)</t>
  </si>
  <si>
    <t>MEN'S OR BOYS' SUITS OF WOOL OR FINE ANIMAL HAIR (EXCL. KNITTED OR CROCHETED, TRACKSUITS, SKI SUITS AND SWIMWEAR)</t>
  </si>
  <si>
    <t>WOMEN'S OR GIRLS' SWIMWEAR (EXCL. KNITTED OR CROCHETED)</t>
  </si>
  <si>
    <t>WOMEN'S OR GIRLS' SWIMWEAR OF SYNTHETIC FIBRES, KNITTED OR CROCHETED (EXCL. CONTAINING &gt;= 5% BY WEIGHT OF RUBBER THREAD)</t>
  </si>
  <si>
    <t>WOMEN'S OR GIRLS' BLOUSES, SHIRTS AND SHIRT-BLOUSES OF FLAX OR RAMIE (EXCL. KNITTED OR CROCHETED AND VESTS)</t>
  </si>
  <si>
    <t>WOMEN'S OR GIRLS' BLOUSES, SHIRTS AND SHIRT-BLOUSES OF MAN-MADE FIBRES (EXCL. KNITTED OR CROCHETED AND VESTS)</t>
  </si>
  <si>
    <t>WOMEN'S OR GIRLS' BLOUSES, SHIRTS AND SHIRT-BLOUSES OF SILK OR SILK WASTE (EXCL. KNITTED OR CROCHETED AND VESTS)</t>
  </si>
  <si>
    <t>MEN'S OR BOYS' SHIRTS OF FLAX OR RAMIE (EXCL. KNITTED OR CROCHETED, NIGHTSHIRTS, SINGLETS AND OTHER VESTS)</t>
  </si>
  <si>
    <t>WOMEN'S OR GIRLS' BLOUSES, SHIRTS AND SHIRT-BLOUSES OF FLAX OR RAMIE, KNITTED OR CROCHETED (EXCL. T-SHIRTS AND VESTS)</t>
  </si>
  <si>
    <t>JERSEYS, PULLOVERS, CARDIGANS, WAISTCOATS AND SIMILAR ARTICLES, OF FLAX OR RAMIE, KNITTED OR CROCHETED (EXCL. WADDED WAISTCOATS)</t>
  </si>
  <si>
    <t>T-SHIRTS, SINGLETS AND OTHER VESTS OF TEXTILE MATERIALS, KNITTED OR CROCHETED (EXCL. OF WOOL, FINE ANIMAL HAIR, COTTON OR MAN-MADE FIBRES)</t>
  </si>
  <si>
    <t>T-SHIRTS, SINGLETS AND OTHER VESTS OF WOOL OR FINE ANIMAL HAIR OR MAN-MADE FIBRES, KNITTED OR CROCHETED</t>
  </si>
  <si>
    <t>T-SHIRTS, SINGLETS AND OTHER VESTS OF COTTON, KNITTED OR CROCHETED</t>
  </si>
  <si>
    <t>GIRDLES AND PANTY GIRDLES OF ALL TYPES OF TEXTILE MATERIALS, WHETHER OR NOT ELASTICATED, INCL. KNITTED OR CROCHETED (EXCL. BELTS AND CORSELETS MADE ENTIRELY OF RUBBER)</t>
  </si>
  <si>
    <t>WOMEN'S OR GIRLS' SINGLETS AND OTHER VESTS, BRIEFS, PANTIES, NÉGLIGÉS, BATHROBES, DRESSING GOWNS, HOUSECOATS AND SIMILAR ARTICLES OF MAN-MADE FIBRES (EXCL. KNITTED OR CROCHETED, SLIPS, PETTICOATS, NIGHTDRESSES AND PYJAMAS, BRASSIÈRES, GIRDLES, CORSETS AND SIMILAR ARTICLES)</t>
  </si>
  <si>
    <t>WOMEN'S OR GIRLS' NIGHTDRESSES AND PYJAMAS OF MAN-MADE FIBRES, KNITTED OR CROCHETED (EXCL. T-SHIRTS, VESTS AND NÉGLIGÉS)</t>
  </si>
  <si>
    <t>WOMEN'S OR GIRLS' NIGHTDRESSES AND PYJAMAS OF COTTON, KNITTED OR CROCHETED (EXCL. T-SHIRTS, VESTS AND NÉGLIGÉS)</t>
  </si>
  <si>
    <t>WOMEN'S OR GIRLS' BRIEFS AND PANTIES OF MAN-MADE FIBRES, KNITTED OR CROCHETED</t>
  </si>
  <si>
    <t>WOMEN'S OR GIRLS' APRONS, OVERALLS, SMOCK-OVERALLS AND OTHER INDUSTRIAL AND OCCUPATIONAL CLOTHING, OF MAN-MADE FIBRES (EXCL. KNITTED OR CROCHETED)</t>
  </si>
  <si>
    <t>WOMEN'S OR GIRLS' APRONS, OVERALLS, SMOCK-OVERALLS AND OTHER INDUSTRIAL AND OCCUPATIONAL CLOTHING OF COTTON (EXCL. KNITTED OR CROCHETED)</t>
  </si>
  <si>
    <t>MEN'S OR BOYS' INDUSTRIAL AND OCCUPATIONAL CLOTHING OF MAN-MADE FIBRES (EXCL. KNITTED OR CROCHETED)</t>
  </si>
  <si>
    <t>MEN'S OR BOYS' INDUSTRIAL AND OCCUPATIONAL CLOTHING OF COTTON (EXCL. KNITTED OR CROCHETED)</t>
  </si>
  <si>
    <t>MEN'S OR BOYS' TROUSERS AND BREECHES OF SYNTHETIC FIBRES, INDUSTRIAL AND OCCUPATIONAL (EXCL. KNITTED OR CROCHETED AND BIB AND BRACE OVERALLS)</t>
  </si>
  <si>
    <t>MEN'S OR BOYS' INDUSTRIAL AND OCCUPATIONAL TROUSERS AND BREECHES OF COTTON (EXCL. KNITTED OR CROCHETED AND BIB AND BRACE OVERALLS)</t>
  </si>
  <si>
    <t>MEN'S OR BOYS' JACKETS AND BLAZERS OF SYNTHETIC FIBRES, INDUSTRIAL AND OCCUPATIONAL (EXCL. KNITTED OR CROCHETED, AND WIND-JACKETS AND SIMILAR ARTICLES)</t>
  </si>
  <si>
    <t>WOMEN'S OR GIRLS' TROUSERS, BIB AND BRACE OVERALLS, BREECHES AND SHORTS OF TEXTILE MATERIALS (EXCL. OF WOOL, FINE ANIMAL HAIR, COTTON OR MAN-MADE FIBRES, KNITTED OR CROCHETED, PANTIES AND SWIMWEAR)</t>
  </si>
  <si>
    <t>WOMEN'S OR GIRLS' BIB AND BRACE OVERALLS OF ARTIFICIAL FIBRES (EXCL. KNITTED OR CROCHETED, INDUSTRIAL AND OCCUPATIONAL)</t>
  </si>
  <si>
    <t>WOMEN'S OR GIRLS' TROUSERS AND BREECHES, OF ARTIFICIAL FIBRES (NOT OF CUT CORDUROY, OF DENIM OR KNITTED OR CROCHETED AND EXCL. INDUSTRIAL AND OCCUPATIONAL CLOTHING, BIB AND BRACE OVERALLS, BRIEFS AND TRACKSUIT BOTTOMS)</t>
  </si>
  <si>
    <t>WOMEN'S OR GIRLS' BIB AND BRACE OVERALLS, OF SYNTHETIC FIBRES (EXCL. KNITTED OR CROCHETED, OCCUPATIONAL AND INDUSTRIAL)</t>
  </si>
  <si>
    <t>WOMEN'S OR GIRLS' TROUSERS AND BREECHES, OF SYNTHETIC FIBRES (NOT OF CUT CORDUROY, OF DENIM OR KNITTED OR CROCHETED AND EXCL. INDUSTRIAL AND OCCUPATIONAL CLOTHING, BIB AND BRACE OVERALLS, BRIEFS AND TRACKSUIT BOTTOMS)</t>
  </si>
  <si>
    <t>WOMEN'S OR GIRLS' COTTON SHORTS (EXCL. KNITTED OR CROCHETED, PANTIES AND SWIMWEAR)</t>
  </si>
  <si>
    <t>WOMEN'S OR GIRLS' COTTON BIB AND BRACE OVERALLS (EXCL. KNITTED OR CROCHETED, INDUSTRIAL AND OCCUPATIONAL)</t>
  </si>
  <si>
    <t>WOMEN'S OR GIRLS' TROUSERS AND BREECHES, OF COTTON (NOT OF CUT CORDUROY, OF DENIM OR KNITTED OR CROCHETED AND EXCL. INDUSTRIAL AND OCCUPATIONAL CLOTHING, BIB AND BRACE OVERALLS, BRIEFS AND TRACKSUIT BOTTOMS)</t>
  </si>
  <si>
    <t>WOMEN'S OR GIRLS' TROUSERS AND BREECHES OF COTTON CUT CORDUROY (EXCL. INDUSTRIAL AND OCCUPATIONAL, BIB AND BRACE OVERALLS AND PANTIES)</t>
  </si>
  <si>
    <t>WOMEN'S OR GIRLS' BIB AND BRACE OVERALLS AND SHORTS, OF WOOL OR FINE ANIMAL HAIR (EXCL. KNITTED OR CROCHETED, PANTIES AND SWIMWEAR)</t>
  </si>
  <si>
    <t>WOMEN'S OR GIRLS' TROUSERS AND BREECHES OF WOOL OR FINE ANIMAL HAIR (EXCL. KNITTED OR CROCHETED, PANTIES AND SWIMWEAR)</t>
  </si>
  <si>
    <t>MEN'S OR BOYS' TROUSERS, BIB AND BRACE OVERALLS, BREECHES AND SHORTS OF TEXTILE MATERIALS (EXCL. OF WOOL, FINE ANIMAL HAIR, COTTON OR MAN-MADE FIBRES, KNITTED OR CROCHETED, UNDERPANTS AND SWIMWEAR)</t>
  </si>
  <si>
    <t>MEN'S OR BOYS' BIB AND BRACE OVERALLS OF SYNTHETIC FIBRES (EXCL. KNITTED OR CROCHETED, AND INDUSTRIAL AND OCCUPATIONAL)</t>
  </si>
  <si>
    <t>MEN'S OR BOYS' TROUSERS AND BREECHES OF SYNTHETIC FIBRES (EXCL. KNITTED OR CROCHETED, INDUSTRIAL AND OCCUPATIONAL, BIB AND BRACE OVERALLS AND UNDERPANTS)</t>
  </si>
  <si>
    <t>MEN'S OR BOYS' SHORTS OF COTTON (EXCL. KNITTED OR CROCHETED, SWIMWEAR AND UNDERPANTS)</t>
  </si>
  <si>
    <t>MEN'S OR BOYS' BIB AND BRACE OVERALLS, OF COTTON (EXCL. KNITTED OR CROCHETED, INDUSTRIAL AND OCCUPATIONAL)</t>
  </si>
  <si>
    <t>MEN'S OR BOYS' TROUSERS AND BREECHES OF COTTON (EXCL. DENIM, CUT CORDUROY, KNITTED OR CROCHETED, INDUSTRIAL AND OCCUPATIONAL, BIB AND BRACE OVERALLS AND UNDERPANTS)</t>
  </si>
  <si>
    <t>MEN'S OR BOYS' TROUSERS AND BREECHES OF COTTON CUT CORDUROY (EXCL. KNITTED OR CROCHETED, INDUSTRIAL AND OCCUPATIONAL, BIB AND BRACE OVERALLS AND UNDERPANTS)</t>
  </si>
  <si>
    <t>WOMEN'S OR GIRLS' TROUSERS, BIB AND BRACE OVERALLS, BREECHES AND SHORTS OF TEXTILE MATERIALS, KNITTED OR CROCHETED (EXCL. OF WOOL, FINE ANIMAL HAIR, COTTON OR SYNTHETIC FIBRES, PANTIES AND SWIMWEAR)</t>
  </si>
  <si>
    <t>WOMEN'S OR GIRLS' TROUSERS, BIB AND BRACE OVERALLS, BREECHES AND SHORTS OF SYNTHETIC FIBRES, KNITTED OR CROCHETED (EXCL. PANTIES AND SWIMWEAR)</t>
  </si>
  <si>
    <t>WOMEN'S OR GIRLS' TROUSERS, BIB AND BRACE OVERALLS, BREECHES AND SHORTS OF COTTON, KNITTED OR CROCHETED (EXCL. PANTIES AND SWIMWEAR)</t>
  </si>
  <si>
    <t>WOMEN'S OR GIRLS' TROUSERS, BIB AND BRACE OVERALLS, BREECHES AND SHORTS OF WOOL OR FINE ANIMAL HAIR, KNITTED OR CROCHETED (EXCL. PANTIES AND SWIMWEAR)</t>
  </si>
  <si>
    <t>MEN'S OR BOYS' TROUSERS, BIB AND BRACE OVERALLS, BREECHES AND SHORTS OF TEXTILE MATERIALS, KNITTED OR CROCHETED (EXCL. OF WOOL, FINE ANIMAL HAIR, COTTON OR SYNTHETIC FIBRES, SWIMWEAR AND UNDERPANTS)</t>
  </si>
  <si>
    <t>MEN'S OR BOYS' TROUSERS, BIB AND BRACE OVERALLS, BREECHES AND SHORTS OF SYNTHETIC FIBRES, KNITTED OR CROCHETED (EXCL. SWIMWEAR AND UNDERPANTS)</t>
  </si>
  <si>
    <t>MEN'S OR BOYS' TROUSERS, BIB AND BRACE OVERALLS, BREECHES AND SHORTS OF COTTON, KNITTED OR CROCHETED (EXCL. SWIMWEAR AND UNDERPANTS)</t>
  </si>
  <si>
    <t>MEN'S OR BOYS' TROUSERS, BIB AND BRACE OVERALLS, BREECHES AND SHORTS OF WOOL OR FINE ANIMAL HAIR, KNITTED OR CROCHETED (EXCL. SWIMWEAR AND UNDERPANTS)</t>
  </si>
  <si>
    <t>WOMEN'S OR GIRLS' COTTON DENIM TROUSERS AND BREECHES (EXCL. INDUSTRIAL AND OCCUPATIONAL, BIB AND BRACE OVERALLS AND PANTIES)</t>
  </si>
  <si>
    <t>MEN'S OR BOYS' TROUSERS AND BREECHES OF COTTON DENIM (EXCL. KNITTED OR CROCHETED, INDUSTRIAL AND OCCUPATIONAL, BIB AND BRACE OVERALLS AND UNDERPANTS)</t>
  </si>
  <si>
    <t>%</t>
  </si>
  <si>
    <t>PRODUCT LABEL</t>
  </si>
  <si>
    <t>PRODUCT</t>
  </si>
  <si>
    <t>Av 2015-2017</t>
  </si>
  <si>
    <t>Tunisia</t>
  </si>
  <si>
    <t>1. Pantalons de ville</t>
  </si>
  <si>
    <t>2. Vêtements de travail</t>
  </si>
  <si>
    <t>3 . Lingerie-Femme</t>
  </si>
  <si>
    <t>5. Chemises et chemisettes</t>
  </si>
  <si>
    <t>6. Maillot de bain</t>
  </si>
  <si>
    <t>7.  Autres : filière soie, lin, survêtements</t>
  </si>
  <si>
    <t xml:space="preserve">Exportations totales tunisiennes de vêtements </t>
  </si>
  <si>
    <t>Valeur (€)</t>
  </si>
  <si>
    <t>Importations européennes de de la Tunisie</t>
  </si>
  <si>
    <t>Offre de contingents  liés à l’origine</t>
  </si>
  <si>
    <t xml:space="preserve">Exportations couvertes par dérogations </t>
  </si>
  <si>
    <t xml:space="preserve">Filière lin </t>
  </si>
  <si>
    <t>Filière soie</t>
  </si>
  <si>
    <t>62034110, 62034130</t>
  </si>
  <si>
    <t>MEN'S OR BOYS' TROUSERS AND BREECHES, BIB AND BRACE OVERALLS OF WOOL OR FINE ANIMAL HAIR (EXCL. KNITTED OR CROCHETED, BIB AND BRACE OVERALLS AND UNDERPANTS)</t>
  </si>
  <si>
    <t>MEN'S OR BOYS' TROUSERS AND BREECHES, BIB AND BRACE OVERALLS OF ARTIFICIAL FIBRES (EXCL. KNITTED OR CROCHETED, INDUSTRIAL AND OCCUPATIONAL, BIB AND BRACE OVERALLS AND UNDERPANTS)</t>
  </si>
  <si>
    <t>62034919, 62034939</t>
  </si>
  <si>
    <t>MEN'S OR BOYS' LINED TRACKSUIT TOPS "UPPER PARTS" AND BOTTOMS "LOWER PARTS", OF COTTON (NOT KNITTED OR CROCHETED AND EXCL. TRACKSUIT TOPS WITH AN OUTER SHELL OF A SINGLE IDENTICAL FABRIC)</t>
  </si>
  <si>
    <t>62113241, 62113242</t>
  </si>
  <si>
    <t>62113231, 62113331</t>
  </si>
  <si>
    <t>MEN'S OR BOYS' LINED TRACKSUITS, OF COTTON AND MAN-MADE FIBRES, WITH AN OUTER SHELL OF A SINGLE IDENTICAL FABRIC (NOT KNITTED OR CROCHETED)</t>
  </si>
  <si>
    <t>WOMEN'S OR GIRLS' BLOUSES, SHIRTS AND SHIRT-BLOUSES KNITTED OR CROCHETED AND DRESSES (EXCL. KNITTED OR CROCHETED AND PETTICOATS) OF OTHER TEXTILE MATERIALS, OF SILK OR SILK WASTE,  (EXCL. T-SHIRTS AND VESTS)</t>
  </si>
  <si>
    <t>61069030, 62044910</t>
  </si>
  <si>
    <t>62114231, 62114331, 62114241, 62114242, 62114341, 62114342</t>
  </si>
  <si>
    <t>WOMEN'S OR GIRLS'  LINED TRACKSUITS, LINED TRACKSUIT TOPS "UPPER PARTS" AND  BOTTOMS "LOWER PARTS", OF COTTON AND MAN MADE FIBRES (NOT KNITTED OR CROCHETED AND EXCL. TRACKSUIT TOPS WITH AN OUTER SHELL OF A SINGLE IDENTICAL FABRIC)</t>
  </si>
  <si>
    <t>BRASSIERES OF ALL TYPES OF TEXTILE MATERIALS, WHETHER OR NOT ELASTICATED, INCL. KNITTED OR CROCHETED (EXCL. IN A SET MADE UP FOR RETAIL SALE CONTAINING A BRASSIERE AND A BRIEF)</t>
  </si>
  <si>
    <t>BRASSIERES OF ALL TYPES OF TEXTILE MATERIALS, WHETHER OR NOT ELASTICATED, INCL. KNITTED OR CROCHETED, IN A SET MADE UP FOR RETAIL SALE CONTAINING A BRASSIERE AND A BRIEF</t>
  </si>
  <si>
    <t xml:space="preserve"> Lingerie - Femme</t>
  </si>
  <si>
    <t>T-shirt et maillot de corps</t>
  </si>
  <si>
    <t>Pantalons jeans</t>
  </si>
  <si>
    <t>Sous- total of 10% quota:</t>
  </si>
  <si>
    <t>Partial value based on 10% quota:</t>
  </si>
  <si>
    <t>Partial value based on 20% and 25% quota:</t>
  </si>
  <si>
    <t>Percentage of derogation:</t>
  </si>
  <si>
    <t>Sous total de 20% et 25% quota:</t>
  </si>
  <si>
    <t>valeur des quotas</t>
  </si>
  <si>
    <t xml:space="preserve">Valeur offre </t>
  </si>
  <si>
    <t>4405300 kg</t>
  </si>
  <si>
    <t>440530 kg</t>
  </si>
  <si>
    <t xml:space="preserve">Quantité (Unités et kg) </t>
  </si>
  <si>
    <t>284460 kg</t>
  </si>
  <si>
    <t>2844600 kg</t>
  </si>
  <si>
    <t>310300 kg</t>
  </si>
  <si>
    <t>31030 kg</t>
  </si>
  <si>
    <t>1121700 kg</t>
  </si>
  <si>
    <t>112170 kg</t>
  </si>
  <si>
    <t>81100 kg</t>
  </si>
  <si>
    <t>8110 kg</t>
  </si>
  <si>
    <t>87100 kg</t>
  </si>
  <si>
    <t>8710 kg</t>
  </si>
  <si>
    <t>140000 kg</t>
  </si>
  <si>
    <t>14000 kg</t>
  </si>
  <si>
    <t>75900 kg</t>
  </si>
  <si>
    <t>7590 kg</t>
  </si>
  <si>
    <t>164000 kg</t>
  </si>
  <si>
    <t>16400 kg</t>
  </si>
  <si>
    <t>220600 kg</t>
  </si>
  <si>
    <t>22060 kg</t>
  </si>
  <si>
    <t>296500 kg</t>
  </si>
  <si>
    <t>29650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</si>
</sst>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0;###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2" fontId="4" fillId="3" borderId="33" xfId="0" applyNumberFormat="1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23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3" fontId="2" fillId="0" borderId="25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3" fontId="2" fillId="0" borderId="26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0" fillId="0" borderId="30" xfId="0" applyNumberFormat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40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9" fontId="2" fillId="0" borderId="32" xfId="2" applyNumberFormat="1" applyFont="1" applyFill="1" applyBorder="1" applyAlignment="1">
      <alignment horizontal="center" vertical="center" wrapText="1"/>
    </xf>
    <xf numFmtId="9" fontId="2" fillId="0" borderId="3" xfId="2" applyNumberFormat="1" applyFont="1" applyFill="1" applyBorder="1" applyAlignment="1">
      <alignment horizontal="center" vertical="center" wrapText="1"/>
    </xf>
    <xf numFmtId="9" fontId="2" fillId="0" borderId="2" xfId="2" applyNumberFormat="1" applyFont="1" applyFill="1" applyBorder="1" applyAlignment="1">
      <alignment horizontal="center" vertical="center" wrapText="1"/>
    </xf>
    <xf numFmtId="9" fontId="2" fillId="0" borderId="29" xfId="2" applyNumberFormat="1" applyFont="1" applyFill="1" applyBorder="1" applyAlignment="1">
      <alignment horizontal="center" vertical="center" wrapText="1"/>
    </xf>
    <xf numFmtId="9" fontId="2" fillId="0" borderId="6" xfId="2" applyNumberFormat="1" applyFont="1" applyFill="1" applyBorder="1" applyAlignment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9" fontId="2" fillId="0" borderId="42" xfId="2" applyNumberFormat="1" applyFont="1" applyFill="1" applyBorder="1" applyAlignment="1">
      <alignment horizontal="center" vertical="center" wrapText="1"/>
    </xf>
    <xf numFmtId="9" fontId="2" fillId="0" borderId="40" xfId="2" applyNumberFormat="1" applyFont="1" applyFill="1" applyBorder="1" applyAlignment="1">
      <alignment horizontal="center" vertical="center" wrapText="1"/>
    </xf>
    <xf numFmtId="9" fontId="2" fillId="0" borderId="14" xfId="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3" fontId="0" fillId="0" borderId="38" xfId="0" applyNumberForma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2" fontId="0" fillId="0" borderId="13" xfId="0" applyNumberFormat="1" applyBorder="1" applyAlignment="1">
      <alignment horizontal="center" vertical="center" wrapText="1"/>
    </xf>
    <xf numFmtId="3" fontId="0" fillId="0" borderId="46" xfId="0" applyNumberFormat="1" applyBorder="1" applyAlignment="1">
      <alignment horizontal="right" vertical="center" wrapText="1"/>
    </xf>
    <xf numFmtId="3" fontId="0" fillId="0" borderId="0" xfId="0" applyNumberFormat="1"/>
    <xf numFmtId="3" fontId="0" fillId="4" borderId="48" xfId="0" applyNumberFormat="1" applyFill="1" applyBorder="1" applyAlignment="1">
      <alignment wrapText="1"/>
    </xf>
    <xf numFmtId="10" fontId="4" fillId="0" borderId="47" xfId="2" applyNumberFormat="1" applyFont="1" applyFill="1" applyBorder="1" applyAlignment="1">
      <alignment horizontal="right" vertical="top" wrapText="1"/>
    </xf>
    <xf numFmtId="3" fontId="2" fillId="0" borderId="19" xfId="2" applyNumberFormat="1" applyFont="1" applyFill="1" applyBorder="1" applyAlignment="1">
      <alignment horizontal="right" vertical="center" wrapText="1"/>
    </xf>
    <xf numFmtId="3" fontId="2" fillId="0" borderId="11" xfId="2" applyNumberFormat="1" applyFont="1" applyFill="1" applyBorder="1" applyAlignment="1">
      <alignment horizontal="right" vertical="center" wrapText="1"/>
    </xf>
    <xf numFmtId="3" fontId="2" fillId="0" borderId="20" xfId="2" applyNumberFormat="1" applyFont="1" applyFill="1" applyBorder="1" applyAlignment="1">
      <alignment horizontal="right" vertical="center" wrapText="1"/>
    </xf>
    <xf numFmtId="3" fontId="2" fillId="0" borderId="21" xfId="2" applyNumberFormat="1" applyFont="1" applyFill="1" applyBorder="1" applyAlignment="1">
      <alignment horizontal="right" vertical="center" wrapText="1"/>
    </xf>
    <xf numFmtId="3" fontId="2" fillId="0" borderId="40" xfId="2" applyNumberFormat="1" applyFont="1" applyFill="1" applyBorder="1" applyAlignment="1">
      <alignment horizontal="right" vertical="center" wrapText="1"/>
    </xf>
    <xf numFmtId="3" fontId="2" fillId="0" borderId="51" xfId="2" applyNumberFormat="1" applyFont="1" applyFill="1" applyBorder="1" applyAlignment="1">
      <alignment horizontal="right" vertical="center" wrapText="1"/>
    </xf>
    <xf numFmtId="3" fontId="2" fillId="0" borderId="31" xfId="2" applyNumberFormat="1" applyFont="1" applyFill="1" applyBorder="1" applyAlignment="1">
      <alignment horizontal="right" vertical="center" wrapText="1"/>
    </xf>
    <xf numFmtId="3" fontId="0" fillId="4" borderId="49" xfId="0" applyNumberFormat="1" applyFill="1" applyBorder="1" applyAlignment="1">
      <alignment vertical="center" wrapText="1"/>
    </xf>
    <xf numFmtId="3" fontId="2" fillId="0" borderId="42" xfId="2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3" fontId="2" fillId="0" borderId="52" xfId="2" applyNumberFormat="1" applyFont="1" applyFill="1" applyBorder="1" applyAlignment="1">
      <alignment horizontal="right" vertical="center" wrapText="1"/>
    </xf>
    <xf numFmtId="3" fontId="2" fillId="0" borderId="6" xfId="2" applyNumberFormat="1" applyFont="1" applyFill="1" applyBorder="1" applyAlignment="1">
      <alignment horizontal="right" vertical="center" wrapText="1"/>
    </xf>
    <xf numFmtId="3" fontId="4" fillId="3" borderId="2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left" vertical="center" wrapText="1"/>
    </xf>
    <xf numFmtId="3" fontId="2" fillId="0" borderId="20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44" fontId="3" fillId="0" borderId="8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10" xfId="1" applyFont="1" applyBorder="1" applyAlignment="1">
      <alignment horizontal="center" vertical="center" wrapText="1"/>
    </xf>
    <xf numFmtId="3" fontId="0" fillId="4" borderId="50" xfId="0" applyNumberFormat="1" applyFill="1" applyBorder="1" applyAlignment="1">
      <alignment horizontal="center" vertical="center" wrapText="1"/>
    </xf>
    <xf numFmtId="2" fontId="0" fillId="0" borderId="38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2" fontId="0" fillId="0" borderId="43" xfId="0" applyNumberFormat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82"/>
  <sheetViews>
    <sheetView tabSelected="1" workbookViewId="0">
      <selection activeCell="A32" sqref="A32:A38"/>
    </sheetView>
  </sheetViews>
  <sheetFormatPr baseColWidth="10" defaultColWidth="9.140625" defaultRowHeight="15" x14ac:dyDescent="0.25"/>
  <cols>
    <col min="1" max="1" width="23.5703125" style="18" bestFit="1" customWidth="1"/>
    <col min="2" max="2" width="10.28515625" style="27" customWidth="1"/>
    <col min="3" max="3" width="64.7109375" style="1" customWidth="1"/>
    <col min="4" max="4" width="12.7109375" style="18" bestFit="1" customWidth="1"/>
    <col min="5" max="5" width="12.140625" style="18" customWidth="1"/>
    <col min="6" max="6" width="12.140625" style="70" bestFit="1" customWidth="1"/>
    <col min="7" max="7" width="12.140625" style="71" customWidth="1"/>
    <col min="8" max="8" width="13.7109375" style="2" customWidth="1"/>
    <col min="10" max="11" width="11.140625" bestFit="1" customWidth="1"/>
  </cols>
  <sheetData>
    <row r="1" spans="1:10" ht="35.25" customHeight="1" x14ac:dyDescent="0.25">
      <c r="A1" s="17" t="s">
        <v>67</v>
      </c>
      <c r="B1" s="20"/>
      <c r="C1" s="3"/>
      <c r="D1" s="114" t="s">
        <v>76</v>
      </c>
      <c r="E1" s="115"/>
      <c r="F1" s="103" t="s">
        <v>77</v>
      </c>
      <c r="G1" s="104"/>
      <c r="H1" s="10"/>
    </row>
    <row r="2" spans="1:10" x14ac:dyDescent="0.25">
      <c r="A2" s="17"/>
      <c r="B2" s="20"/>
      <c r="C2" s="3"/>
      <c r="D2" s="116" t="s">
        <v>66</v>
      </c>
      <c r="E2" s="117"/>
      <c r="F2" s="105"/>
      <c r="G2" s="106"/>
      <c r="H2" s="9"/>
    </row>
    <row r="3" spans="1:10" s="40" customFormat="1" ht="26.25" thickBot="1" x14ac:dyDescent="0.3">
      <c r="A3" s="34"/>
      <c r="B3" s="21" t="s">
        <v>65</v>
      </c>
      <c r="C3" s="35" t="s">
        <v>64</v>
      </c>
      <c r="D3" s="36" t="s">
        <v>75</v>
      </c>
      <c r="E3" s="37" t="s">
        <v>107</v>
      </c>
      <c r="F3" s="38" t="s">
        <v>63</v>
      </c>
      <c r="G3" s="39" t="s">
        <v>107</v>
      </c>
      <c r="H3" s="91" t="s">
        <v>104</v>
      </c>
    </row>
    <row r="4" spans="1:10" ht="38.25" x14ac:dyDescent="0.25">
      <c r="A4" s="118" t="s">
        <v>68</v>
      </c>
      <c r="B4" s="22">
        <v>61034100</v>
      </c>
      <c r="C4" s="4" t="s">
        <v>60</v>
      </c>
      <c r="D4" s="41">
        <v>131255.66666666666</v>
      </c>
      <c r="E4" s="42">
        <v>7136.666666666667</v>
      </c>
      <c r="F4" s="61">
        <v>0.1</v>
      </c>
      <c r="G4" s="79">
        <f>F4*E4</f>
        <v>713.66666666666674</v>
      </c>
      <c r="H4" s="87">
        <f>0.1*D4</f>
        <v>13125.566666666666</v>
      </c>
    </row>
    <row r="5" spans="1:10" ht="25.5" x14ac:dyDescent="0.25">
      <c r="A5" s="119"/>
      <c r="B5" s="23">
        <v>61034200</v>
      </c>
      <c r="C5" s="5" t="s">
        <v>59</v>
      </c>
      <c r="D5" s="43">
        <v>4064030.6666666665</v>
      </c>
      <c r="E5" s="44">
        <v>579942.66666666663</v>
      </c>
      <c r="F5" s="62">
        <v>0.1</v>
      </c>
      <c r="G5" s="80">
        <f t="shared" ref="G5:G54" si="0">F5*E5</f>
        <v>57994.266666666663</v>
      </c>
      <c r="H5" s="83">
        <f t="shared" ref="H5:H56" si="1">0.1*D5</f>
        <v>406403.06666666665</v>
      </c>
    </row>
    <row r="6" spans="1:10" ht="38.25" x14ac:dyDescent="0.25">
      <c r="A6" s="119"/>
      <c r="B6" s="23">
        <v>61034300</v>
      </c>
      <c r="C6" s="5" t="s">
        <v>58</v>
      </c>
      <c r="D6" s="43">
        <v>1644802.6666666667</v>
      </c>
      <c r="E6" s="44">
        <v>209286.33333333334</v>
      </c>
      <c r="F6" s="62">
        <v>0.1</v>
      </c>
      <c r="G6" s="80">
        <f t="shared" si="0"/>
        <v>20928.633333333335</v>
      </c>
      <c r="H6" s="83">
        <f t="shared" si="1"/>
        <v>164480.26666666669</v>
      </c>
      <c r="J6" s="76"/>
    </row>
    <row r="7" spans="1:10" ht="38.25" x14ac:dyDescent="0.25">
      <c r="A7" s="119"/>
      <c r="B7" s="23">
        <v>61034900</v>
      </c>
      <c r="C7" s="5" t="s">
        <v>57</v>
      </c>
      <c r="D7" s="43">
        <v>581634</v>
      </c>
      <c r="E7" s="44">
        <v>55791.333333333336</v>
      </c>
      <c r="F7" s="62">
        <v>0.1</v>
      </c>
      <c r="G7" s="80">
        <f t="shared" si="0"/>
        <v>5579.1333333333341</v>
      </c>
      <c r="H7" s="83">
        <f t="shared" si="1"/>
        <v>58163.4</v>
      </c>
    </row>
    <row r="8" spans="1:10" ht="38.25" x14ac:dyDescent="0.25">
      <c r="A8" s="119"/>
      <c r="B8" s="23">
        <v>61046100</v>
      </c>
      <c r="C8" s="5" t="s">
        <v>56</v>
      </c>
      <c r="D8" s="43">
        <v>128557.33333333333</v>
      </c>
      <c r="E8" s="44">
        <v>5654</v>
      </c>
      <c r="F8" s="62">
        <v>0.1</v>
      </c>
      <c r="G8" s="80">
        <f t="shared" si="0"/>
        <v>565.4</v>
      </c>
      <c r="H8" s="83">
        <f t="shared" si="1"/>
        <v>12855.733333333334</v>
      </c>
    </row>
    <row r="9" spans="1:10" ht="25.5" x14ac:dyDescent="0.25">
      <c r="A9" s="119"/>
      <c r="B9" s="23">
        <v>61046200</v>
      </c>
      <c r="C9" s="5" t="s">
        <v>55</v>
      </c>
      <c r="D9" s="43">
        <v>13107412.666666666</v>
      </c>
      <c r="E9" s="44">
        <v>2600392</v>
      </c>
      <c r="F9" s="62">
        <v>0.1</v>
      </c>
      <c r="G9" s="80">
        <f t="shared" si="0"/>
        <v>260039.2</v>
      </c>
      <c r="H9" s="83">
        <f t="shared" si="1"/>
        <v>1310741.2666666666</v>
      </c>
    </row>
    <row r="10" spans="1:10" ht="38.25" x14ac:dyDescent="0.25">
      <c r="A10" s="119"/>
      <c r="B10" s="23">
        <v>61046300</v>
      </c>
      <c r="C10" s="5" t="s">
        <v>54</v>
      </c>
      <c r="D10" s="43">
        <v>17021889.333333332</v>
      </c>
      <c r="E10" s="44">
        <v>2710830</v>
      </c>
      <c r="F10" s="62">
        <v>0.1</v>
      </c>
      <c r="G10" s="80">
        <f t="shared" si="0"/>
        <v>271083</v>
      </c>
      <c r="H10" s="83">
        <f t="shared" si="1"/>
        <v>1702188.9333333333</v>
      </c>
    </row>
    <row r="11" spans="1:10" ht="38.25" x14ac:dyDescent="0.25">
      <c r="A11" s="119"/>
      <c r="B11" s="23">
        <v>61046900</v>
      </c>
      <c r="C11" s="5" t="s">
        <v>53</v>
      </c>
      <c r="D11" s="43">
        <v>2840685.3333333335</v>
      </c>
      <c r="E11" s="44">
        <v>378744.33333333331</v>
      </c>
      <c r="F11" s="62">
        <v>0.1</v>
      </c>
      <c r="G11" s="80">
        <f t="shared" si="0"/>
        <v>37874.433333333334</v>
      </c>
      <c r="H11" s="83">
        <f t="shared" si="1"/>
        <v>284068.53333333338</v>
      </c>
    </row>
    <row r="12" spans="1:10" ht="38.25" x14ac:dyDescent="0.25">
      <c r="A12" s="119"/>
      <c r="B12" s="23" t="s">
        <v>81</v>
      </c>
      <c r="C12" s="5" t="s">
        <v>82</v>
      </c>
      <c r="D12" s="43">
        <f>4602962+9851</f>
        <v>4612813</v>
      </c>
      <c r="E12" s="44">
        <f>274146.333333333+1762</f>
        <v>275908.33333333302</v>
      </c>
      <c r="F12" s="62">
        <v>0.1</v>
      </c>
      <c r="G12" s="80">
        <f>F12*E12</f>
        <v>27590.833333333303</v>
      </c>
      <c r="H12" s="83">
        <f t="shared" si="1"/>
        <v>461281.30000000005</v>
      </c>
    </row>
    <row r="13" spans="1:10" ht="38.25" x14ac:dyDescent="0.25">
      <c r="A13" s="119"/>
      <c r="B13" s="23">
        <v>62034233</v>
      </c>
      <c r="C13" s="5" t="s">
        <v>52</v>
      </c>
      <c r="D13" s="43">
        <v>1766685.3333333333</v>
      </c>
      <c r="E13" s="44">
        <v>135894</v>
      </c>
      <c r="F13" s="62">
        <v>0.1</v>
      </c>
      <c r="G13" s="80">
        <f t="shared" si="0"/>
        <v>13589.400000000001</v>
      </c>
      <c r="H13" s="83">
        <f t="shared" si="1"/>
        <v>176668.53333333333</v>
      </c>
    </row>
    <row r="14" spans="1:10" ht="38.25" x14ac:dyDescent="0.25">
      <c r="A14" s="119"/>
      <c r="B14" s="23">
        <v>62034235</v>
      </c>
      <c r="C14" s="5" t="s">
        <v>51</v>
      </c>
      <c r="D14" s="43">
        <v>159193417</v>
      </c>
      <c r="E14" s="44">
        <v>9730134.666666666</v>
      </c>
      <c r="F14" s="62">
        <v>0.1</v>
      </c>
      <c r="G14" s="80">
        <f t="shared" si="0"/>
        <v>973013.46666666667</v>
      </c>
      <c r="H14" s="83">
        <f t="shared" si="1"/>
        <v>15919341.700000001</v>
      </c>
    </row>
    <row r="15" spans="1:10" ht="25.5" x14ac:dyDescent="0.25">
      <c r="A15" s="119"/>
      <c r="B15" s="23">
        <v>62034259</v>
      </c>
      <c r="C15" s="5" t="s">
        <v>50</v>
      </c>
      <c r="D15" s="43">
        <v>684317.66666666663</v>
      </c>
      <c r="E15" s="44">
        <v>31766.666666666668</v>
      </c>
      <c r="F15" s="62">
        <v>0.1</v>
      </c>
      <c r="G15" s="80">
        <f t="shared" si="0"/>
        <v>3176.666666666667</v>
      </c>
      <c r="H15" s="83">
        <f t="shared" si="1"/>
        <v>68431.766666666663</v>
      </c>
    </row>
    <row r="16" spans="1:10" ht="25.5" x14ac:dyDescent="0.25">
      <c r="A16" s="119"/>
      <c r="B16" s="23">
        <v>62034290</v>
      </c>
      <c r="C16" s="5" t="s">
        <v>49</v>
      </c>
      <c r="D16" s="43">
        <v>14507809.666666666</v>
      </c>
      <c r="E16" s="44">
        <v>913858.33333333337</v>
      </c>
      <c r="F16" s="62">
        <v>0.1</v>
      </c>
      <c r="G16" s="80">
        <f t="shared" si="0"/>
        <v>91385.833333333343</v>
      </c>
      <c r="H16" s="83">
        <f t="shared" si="1"/>
        <v>1450780.9666666668</v>
      </c>
    </row>
    <row r="17" spans="1:8" ht="38.25" x14ac:dyDescent="0.25">
      <c r="A17" s="119"/>
      <c r="B17" s="23">
        <v>62034319</v>
      </c>
      <c r="C17" s="5" t="s">
        <v>48</v>
      </c>
      <c r="D17" s="43">
        <v>17644444.333333332</v>
      </c>
      <c r="E17" s="44">
        <v>1173443</v>
      </c>
      <c r="F17" s="62">
        <v>0.1</v>
      </c>
      <c r="G17" s="80">
        <f t="shared" si="0"/>
        <v>117344.3</v>
      </c>
      <c r="H17" s="83">
        <f t="shared" si="1"/>
        <v>1764444.4333333333</v>
      </c>
    </row>
    <row r="18" spans="1:8" ht="25.5" x14ac:dyDescent="0.25">
      <c r="A18" s="119"/>
      <c r="B18" s="23">
        <v>62034339</v>
      </c>
      <c r="C18" s="5" t="s">
        <v>47</v>
      </c>
      <c r="D18" s="43">
        <v>409374.33333333331</v>
      </c>
      <c r="E18" s="44">
        <v>8473.6666666666661</v>
      </c>
      <c r="F18" s="62">
        <v>0.1</v>
      </c>
      <c r="G18" s="80">
        <f t="shared" si="0"/>
        <v>847.36666666666667</v>
      </c>
      <c r="H18" s="83">
        <f t="shared" si="1"/>
        <v>40937.433333333334</v>
      </c>
    </row>
    <row r="19" spans="1:8" ht="38.25" x14ac:dyDescent="0.25">
      <c r="A19" s="119"/>
      <c r="B19" s="23" t="s">
        <v>84</v>
      </c>
      <c r="C19" s="5" t="s">
        <v>83</v>
      </c>
      <c r="D19" s="43">
        <f>4941695.33333333+13378</f>
        <v>4955073.3333333302</v>
      </c>
      <c r="E19" s="44">
        <f>306553.666666667+628</f>
        <v>307181.66666666698</v>
      </c>
      <c r="F19" s="62">
        <v>0.1</v>
      </c>
      <c r="G19" s="80">
        <f>F19*E19</f>
        <v>30718.166666666701</v>
      </c>
      <c r="H19" s="83">
        <f>0.1*D19</f>
        <v>495507.33333333302</v>
      </c>
    </row>
    <row r="20" spans="1:8" ht="38.25" x14ac:dyDescent="0.25">
      <c r="A20" s="119"/>
      <c r="B20" s="23">
        <v>62034990</v>
      </c>
      <c r="C20" s="5" t="s">
        <v>46</v>
      </c>
      <c r="D20" s="43">
        <v>6779766.333333333</v>
      </c>
      <c r="E20" s="44">
        <v>427724</v>
      </c>
      <c r="F20" s="62">
        <v>0.1</v>
      </c>
      <c r="G20" s="80">
        <f t="shared" si="0"/>
        <v>42772.4</v>
      </c>
      <c r="H20" s="83">
        <f t="shared" si="1"/>
        <v>677976.6333333333</v>
      </c>
    </row>
    <row r="21" spans="1:8" ht="25.5" x14ac:dyDescent="0.25">
      <c r="A21" s="119"/>
      <c r="B21" s="23">
        <v>62046110</v>
      </c>
      <c r="C21" s="5" t="s">
        <v>45</v>
      </c>
      <c r="D21" s="43">
        <v>908979</v>
      </c>
      <c r="E21" s="44">
        <v>54074.333333333336</v>
      </c>
      <c r="F21" s="62">
        <v>0.1</v>
      </c>
      <c r="G21" s="80">
        <f t="shared" si="0"/>
        <v>5407.4333333333343</v>
      </c>
      <c r="H21" s="83">
        <f t="shared" si="1"/>
        <v>90897.900000000009</v>
      </c>
    </row>
    <row r="22" spans="1:8" ht="25.5" x14ac:dyDescent="0.25">
      <c r="A22" s="119"/>
      <c r="B22" s="23">
        <v>62046185</v>
      </c>
      <c r="C22" s="5" t="s">
        <v>44</v>
      </c>
      <c r="D22" s="43">
        <v>405981</v>
      </c>
      <c r="E22" s="44">
        <v>21250</v>
      </c>
      <c r="F22" s="62">
        <v>0.1</v>
      </c>
      <c r="G22" s="80">
        <f t="shared" si="0"/>
        <v>2125</v>
      </c>
      <c r="H22" s="83">
        <f t="shared" si="1"/>
        <v>40598.100000000006</v>
      </c>
    </row>
    <row r="23" spans="1:8" ht="25.5" x14ac:dyDescent="0.25">
      <c r="A23" s="119"/>
      <c r="B23" s="23">
        <v>62046233</v>
      </c>
      <c r="C23" s="5" t="s">
        <v>43</v>
      </c>
      <c r="D23" s="43">
        <v>637401</v>
      </c>
      <c r="E23" s="44">
        <v>45769</v>
      </c>
      <c r="F23" s="62">
        <v>0.1</v>
      </c>
      <c r="G23" s="80">
        <f t="shared" si="0"/>
        <v>4576.9000000000005</v>
      </c>
      <c r="H23" s="83">
        <f t="shared" si="1"/>
        <v>63740.100000000006</v>
      </c>
    </row>
    <row r="24" spans="1:8" ht="51" x14ac:dyDescent="0.25">
      <c r="A24" s="119"/>
      <c r="B24" s="23">
        <v>62046239</v>
      </c>
      <c r="C24" s="5" t="s">
        <v>42</v>
      </c>
      <c r="D24" s="43">
        <v>85629580.666666672</v>
      </c>
      <c r="E24" s="44">
        <v>6707298.333333333</v>
      </c>
      <c r="F24" s="62">
        <v>0.1</v>
      </c>
      <c r="G24" s="80">
        <f t="shared" si="0"/>
        <v>670729.83333333337</v>
      </c>
      <c r="H24" s="83">
        <f t="shared" si="1"/>
        <v>8562958.0666666683</v>
      </c>
    </row>
    <row r="25" spans="1:8" ht="25.5" x14ac:dyDescent="0.25">
      <c r="A25" s="119"/>
      <c r="B25" s="23">
        <v>62046259</v>
      </c>
      <c r="C25" s="5" t="s">
        <v>41</v>
      </c>
      <c r="D25" s="43">
        <v>1145883.3333333333</v>
      </c>
      <c r="E25" s="44">
        <v>64226.666666666664</v>
      </c>
      <c r="F25" s="62">
        <v>0.1</v>
      </c>
      <c r="G25" s="80">
        <f t="shared" si="0"/>
        <v>6422.666666666667</v>
      </c>
      <c r="H25" s="83">
        <f t="shared" si="1"/>
        <v>114588.33333333333</v>
      </c>
    </row>
    <row r="26" spans="1:8" ht="25.5" x14ac:dyDescent="0.25">
      <c r="A26" s="119"/>
      <c r="B26" s="23">
        <v>62046290</v>
      </c>
      <c r="C26" s="5" t="s">
        <v>40</v>
      </c>
      <c r="D26" s="43">
        <v>6646215.333333333</v>
      </c>
      <c r="E26" s="44">
        <v>645778.33333333337</v>
      </c>
      <c r="F26" s="62">
        <v>0.1</v>
      </c>
      <c r="G26" s="80">
        <f t="shared" si="0"/>
        <v>64577.833333333343</v>
      </c>
      <c r="H26" s="83">
        <f t="shared" si="1"/>
        <v>664621.53333333333</v>
      </c>
    </row>
    <row r="27" spans="1:8" ht="51" x14ac:dyDescent="0.25">
      <c r="A27" s="119"/>
      <c r="B27" s="23">
        <v>62046318</v>
      </c>
      <c r="C27" s="5" t="s">
        <v>39</v>
      </c>
      <c r="D27" s="43">
        <v>16215569</v>
      </c>
      <c r="E27" s="44">
        <v>1648238.3333333333</v>
      </c>
      <c r="F27" s="62">
        <v>0.1</v>
      </c>
      <c r="G27" s="80">
        <f t="shared" si="0"/>
        <v>164823.83333333334</v>
      </c>
      <c r="H27" s="83">
        <f t="shared" si="1"/>
        <v>1621556.9000000001</v>
      </c>
    </row>
    <row r="28" spans="1:8" ht="25.5" x14ac:dyDescent="0.25">
      <c r="A28" s="119"/>
      <c r="B28" s="23">
        <v>62046339</v>
      </c>
      <c r="C28" s="5" t="s">
        <v>38</v>
      </c>
      <c r="D28" s="43">
        <v>189138.33333333334</v>
      </c>
      <c r="E28" s="44">
        <v>16183.333333333334</v>
      </c>
      <c r="F28" s="62">
        <v>0.1</v>
      </c>
      <c r="G28" s="80">
        <f t="shared" si="0"/>
        <v>1618.3333333333335</v>
      </c>
      <c r="H28" s="83">
        <f t="shared" si="1"/>
        <v>18913.833333333336</v>
      </c>
    </row>
    <row r="29" spans="1:8" ht="51" x14ac:dyDescent="0.25">
      <c r="A29" s="119"/>
      <c r="B29" s="23">
        <v>62046918</v>
      </c>
      <c r="C29" s="5" t="s">
        <v>37</v>
      </c>
      <c r="D29" s="43">
        <v>8595865</v>
      </c>
      <c r="E29" s="44">
        <v>887342.33333333337</v>
      </c>
      <c r="F29" s="62">
        <v>0.1</v>
      </c>
      <c r="G29" s="80">
        <f t="shared" si="0"/>
        <v>88734.233333333337</v>
      </c>
      <c r="H29" s="83">
        <f t="shared" si="1"/>
        <v>859586.5</v>
      </c>
    </row>
    <row r="30" spans="1:8" ht="25.5" x14ac:dyDescent="0.25">
      <c r="A30" s="119"/>
      <c r="B30" s="23">
        <v>62046939</v>
      </c>
      <c r="C30" s="5" t="s">
        <v>36</v>
      </c>
      <c r="D30" s="43">
        <v>275409</v>
      </c>
      <c r="E30" s="44">
        <v>14290.666666666666</v>
      </c>
      <c r="F30" s="62">
        <v>0.1</v>
      </c>
      <c r="G30" s="80">
        <f t="shared" si="0"/>
        <v>1429.0666666666666</v>
      </c>
      <c r="H30" s="83">
        <f t="shared" si="1"/>
        <v>27540.9</v>
      </c>
    </row>
    <row r="31" spans="1:8" ht="39" thickBot="1" x14ac:dyDescent="0.3">
      <c r="A31" s="120"/>
      <c r="B31" s="24">
        <v>62046990</v>
      </c>
      <c r="C31" s="6" t="s">
        <v>35</v>
      </c>
      <c r="D31" s="45">
        <v>3921383.3333333335</v>
      </c>
      <c r="E31" s="46">
        <v>338918</v>
      </c>
      <c r="F31" s="63">
        <v>0.1</v>
      </c>
      <c r="G31" s="81">
        <f t="shared" si="0"/>
        <v>33891.800000000003</v>
      </c>
      <c r="H31" s="88">
        <f t="shared" si="1"/>
        <v>392138.33333333337</v>
      </c>
    </row>
    <row r="32" spans="1:8" ht="38.25" x14ac:dyDescent="0.25">
      <c r="A32" s="100" t="s">
        <v>69</v>
      </c>
      <c r="B32" s="22">
        <v>62033310</v>
      </c>
      <c r="C32" s="4" t="s">
        <v>34</v>
      </c>
      <c r="D32" s="41">
        <v>10946256.333333334</v>
      </c>
      <c r="E32" s="42">
        <v>535570.33333333337</v>
      </c>
      <c r="F32" s="61">
        <v>0.1</v>
      </c>
      <c r="G32" s="79">
        <f t="shared" si="0"/>
        <v>53557.03333333334</v>
      </c>
      <c r="H32" s="87">
        <f t="shared" si="1"/>
        <v>1094625.6333333335</v>
      </c>
    </row>
    <row r="33" spans="1:8" ht="25.5" x14ac:dyDescent="0.25">
      <c r="A33" s="101"/>
      <c r="B33" s="23">
        <v>62034211</v>
      </c>
      <c r="C33" s="5" t="s">
        <v>33</v>
      </c>
      <c r="D33" s="43">
        <v>25456818.666666668</v>
      </c>
      <c r="E33" s="44">
        <v>2218056.3333333335</v>
      </c>
      <c r="F33" s="62">
        <v>0.1</v>
      </c>
      <c r="G33" s="80">
        <f t="shared" si="0"/>
        <v>221805.63333333336</v>
      </c>
      <c r="H33" s="83">
        <f t="shared" si="1"/>
        <v>2545681.8666666672</v>
      </c>
    </row>
    <row r="34" spans="1:8" ht="38.25" x14ac:dyDescent="0.25">
      <c r="A34" s="101"/>
      <c r="B34" s="23">
        <v>62034311</v>
      </c>
      <c r="C34" s="5" t="s">
        <v>32</v>
      </c>
      <c r="D34" s="43">
        <v>21290397.333333332</v>
      </c>
      <c r="E34" s="44">
        <v>1268223.6666666667</v>
      </c>
      <c r="F34" s="62">
        <v>0.1</v>
      </c>
      <c r="G34" s="80">
        <f t="shared" si="0"/>
        <v>126822.36666666668</v>
      </c>
      <c r="H34" s="83">
        <f t="shared" si="1"/>
        <v>2129039.7333333334</v>
      </c>
    </row>
    <row r="35" spans="1:8" ht="25.5" x14ac:dyDescent="0.25">
      <c r="A35" s="101"/>
      <c r="B35" s="23">
        <v>62113210</v>
      </c>
      <c r="C35" s="7" t="s">
        <v>31</v>
      </c>
      <c r="D35" s="43">
        <v>74532320.333333328</v>
      </c>
      <c r="E35" s="92" t="s">
        <v>105</v>
      </c>
      <c r="F35" s="62">
        <v>0.1</v>
      </c>
      <c r="G35" s="93" t="s">
        <v>106</v>
      </c>
      <c r="H35" s="83">
        <f t="shared" si="1"/>
        <v>7453232.0333333332</v>
      </c>
    </row>
    <row r="36" spans="1:8" ht="25.5" x14ac:dyDescent="0.25">
      <c r="A36" s="101"/>
      <c r="B36" s="23">
        <v>62113310</v>
      </c>
      <c r="C36" s="5" t="s">
        <v>30</v>
      </c>
      <c r="D36" s="43">
        <v>49648670.333333336</v>
      </c>
      <c r="E36" s="92" t="s">
        <v>109</v>
      </c>
      <c r="F36" s="62">
        <v>0.1</v>
      </c>
      <c r="G36" s="93" t="s">
        <v>108</v>
      </c>
      <c r="H36" s="83">
        <f t="shared" si="1"/>
        <v>4964867.0333333341</v>
      </c>
    </row>
    <row r="37" spans="1:8" ht="38.25" x14ac:dyDescent="0.25">
      <c r="A37" s="101"/>
      <c r="B37" s="23">
        <v>62114210</v>
      </c>
      <c r="C37" s="5" t="s">
        <v>29</v>
      </c>
      <c r="D37" s="43">
        <v>5292901.666666667</v>
      </c>
      <c r="E37" s="92" t="s">
        <v>110</v>
      </c>
      <c r="F37" s="62">
        <v>0.1</v>
      </c>
      <c r="G37" s="93" t="s">
        <v>111</v>
      </c>
      <c r="H37" s="83">
        <f t="shared" si="1"/>
        <v>529290.16666666674</v>
      </c>
    </row>
    <row r="38" spans="1:8" ht="39" thickBot="1" x14ac:dyDescent="0.3">
      <c r="A38" s="102"/>
      <c r="B38" s="24">
        <v>62114310</v>
      </c>
      <c r="C38" s="6" t="s">
        <v>28</v>
      </c>
      <c r="D38" s="45">
        <v>23513182.666666668</v>
      </c>
      <c r="E38" s="94" t="s">
        <v>112</v>
      </c>
      <c r="F38" s="63">
        <v>0.1</v>
      </c>
      <c r="G38" s="95" t="s">
        <v>113</v>
      </c>
      <c r="H38" s="88">
        <f t="shared" si="1"/>
        <v>2351318.2666666671</v>
      </c>
    </row>
    <row r="39" spans="1:8" ht="25.5" x14ac:dyDescent="0.25">
      <c r="A39" s="97" t="s">
        <v>70</v>
      </c>
      <c r="B39" s="22">
        <v>61082200</v>
      </c>
      <c r="C39" s="4" t="s">
        <v>27</v>
      </c>
      <c r="D39" s="41">
        <v>24168832.666666668</v>
      </c>
      <c r="E39" s="42">
        <v>5875823</v>
      </c>
      <c r="F39" s="61">
        <v>0.1</v>
      </c>
      <c r="G39" s="79">
        <f t="shared" si="0"/>
        <v>587582.30000000005</v>
      </c>
      <c r="H39" s="87">
        <f t="shared" si="1"/>
        <v>2416883.2666666671</v>
      </c>
    </row>
    <row r="40" spans="1:8" ht="25.5" x14ac:dyDescent="0.25">
      <c r="A40" s="98"/>
      <c r="B40" s="23">
        <v>61083100</v>
      </c>
      <c r="C40" s="5" t="s">
        <v>26</v>
      </c>
      <c r="D40" s="43">
        <v>8357894.666666667</v>
      </c>
      <c r="E40" s="44">
        <v>1392234.3333333333</v>
      </c>
      <c r="F40" s="62">
        <v>0.1</v>
      </c>
      <c r="G40" s="80">
        <f t="shared" si="0"/>
        <v>139223.43333333332</v>
      </c>
      <c r="H40" s="83">
        <f t="shared" si="1"/>
        <v>835789.46666666679</v>
      </c>
    </row>
    <row r="41" spans="1:8" ht="25.5" x14ac:dyDescent="0.25">
      <c r="A41" s="98"/>
      <c r="B41" s="23">
        <v>61083200</v>
      </c>
      <c r="C41" s="5" t="s">
        <v>25</v>
      </c>
      <c r="D41" s="43">
        <v>2359598</v>
      </c>
      <c r="E41" s="44">
        <v>344640.33333333331</v>
      </c>
      <c r="F41" s="62">
        <v>0.1</v>
      </c>
      <c r="G41" s="80">
        <f t="shared" si="0"/>
        <v>34464.033333333333</v>
      </c>
      <c r="H41" s="83">
        <f t="shared" si="1"/>
        <v>235959.80000000002</v>
      </c>
    </row>
    <row r="42" spans="1:8" ht="51" x14ac:dyDescent="0.25">
      <c r="A42" s="98"/>
      <c r="B42" s="23">
        <v>62089200</v>
      </c>
      <c r="C42" s="5" t="s">
        <v>24</v>
      </c>
      <c r="D42" s="43">
        <v>2468371</v>
      </c>
      <c r="E42" s="92" t="s">
        <v>114</v>
      </c>
      <c r="F42" s="62">
        <v>0.1</v>
      </c>
      <c r="G42" s="93" t="s">
        <v>115</v>
      </c>
      <c r="H42" s="83">
        <f t="shared" si="1"/>
        <v>246837.1</v>
      </c>
    </row>
    <row r="43" spans="1:8" ht="39" thickBot="1" x14ac:dyDescent="0.3">
      <c r="A43" s="99"/>
      <c r="B43" s="24">
        <v>62122000</v>
      </c>
      <c r="C43" s="6" t="s">
        <v>23</v>
      </c>
      <c r="D43" s="45">
        <v>773607.33333333337</v>
      </c>
      <c r="E43" s="46">
        <v>155709.33333333334</v>
      </c>
      <c r="F43" s="63">
        <v>0.1</v>
      </c>
      <c r="G43" s="81">
        <f t="shared" si="0"/>
        <v>15570.933333333334</v>
      </c>
      <c r="H43" s="88">
        <f t="shared" si="1"/>
        <v>77360.733333333337</v>
      </c>
    </row>
    <row r="44" spans="1:8" ht="26.25" thickBot="1" x14ac:dyDescent="0.3">
      <c r="A44" s="16" t="s">
        <v>71</v>
      </c>
      <c r="B44" s="25">
        <v>62064000</v>
      </c>
      <c r="C44" s="8" t="s">
        <v>15</v>
      </c>
      <c r="D44" s="47">
        <v>36831695.666666664</v>
      </c>
      <c r="E44" s="48">
        <v>4611112</v>
      </c>
      <c r="F44" s="64">
        <v>0.1</v>
      </c>
      <c r="G44" s="82">
        <f t="shared" si="0"/>
        <v>461111.2</v>
      </c>
      <c r="H44" s="89">
        <f t="shared" si="1"/>
        <v>3683169.5666666664</v>
      </c>
    </row>
    <row r="45" spans="1:8" ht="25.5" x14ac:dyDescent="0.25">
      <c r="A45" s="97" t="s">
        <v>72</v>
      </c>
      <c r="B45" s="22">
        <v>61124190</v>
      </c>
      <c r="C45" s="4" t="s">
        <v>13</v>
      </c>
      <c r="D45" s="41">
        <v>41520125</v>
      </c>
      <c r="E45" s="42">
        <v>7368436.333333333</v>
      </c>
      <c r="F45" s="61">
        <v>0.1</v>
      </c>
      <c r="G45" s="79">
        <f t="shared" si="0"/>
        <v>736843.6333333333</v>
      </c>
      <c r="H45" s="87">
        <f t="shared" si="1"/>
        <v>4152012.5</v>
      </c>
    </row>
    <row r="46" spans="1:8" ht="15.75" thickBot="1" x14ac:dyDescent="0.3">
      <c r="A46" s="99"/>
      <c r="B46" s="24">
        <v>62111200</v>
      </c>
      <c r="C46" s="6" t="s">
        <v>12</v>
      </c>
      <c r="D46" s="45">
        <v>27718971.333333332</v>
      </c>
      <c r="E46" s="46">
        <v>4534549</v>
      </c>
      <c r="F46" s="63">
        <v>0.1</v>
      </c>
      <c r="G46" s="81">
        <f t="shared" si="0"/>
        <v>453454.9</v>
      </c>
      <c r="H46" s="88">
        <f t="shared" si="1"/>
        <v>2771897.1333333333</v>
      </c>
    </row>
    <row r="47" spans="1:8" ht="25.5" x14ac:dyDescent="0.25">
      <c r="A47" s="97" t="s">
        <v>73</v>
      </c>
      <c r="B47" s="22">
        <v>62031100</v>
      </c>
      <c r="C47" s="4" t="s">
        <v>11</v>
      </c>
      <c r="D47" s="41">
        <v>7986202.666666667</v>
      </c>
      <c r="E47" s="42">
        <v>161188.33333333334</v>
      </c>
      <c r="F47" s="61">
        <v>0.1</v>
      </c>
      <c r="G47" s="79">
        <f t="shared" si="0"/>
        <v>16118.833333333336</v>
      </c>
      <c r="H47" s="87">
        <f t="shared" si="1"/>
        <v>798620.26666666672</v>
      </c>
    </row>
    <row r="48" spans="1:8" ht="25.5" x14ac:dyDescent="0.25">
      <c r="A48" s="98"/>
      <c r="B48" s="23">
        <v>62033100</v>
      </c>
      <c r="C48" s="5" t="s">
        <v>10</v>
      </c>
      <c r="D48" s="43">
        <v>7604336.666666667</v>
      </c>
      <c r="E48" s="44">
        <v>158472</v>
      </c>
      <c r="F48" s="62">
        <v>0.1</v>
      </c>
      <c r="G48" s="80">
        <f t="shared" si="0"/>
        <v>15847.2</v>
      </c>
      <c r="H48" s="83">
        <f t="shared" si="1"/>
        <v>760433.66666666674</v>
      </c>
    </row>
    <row r="49" spans="1:11" ht="25.5" x14ac:dyDescent="0.25">
      <c r="A49" s="98"/>
      <c r="B49" s="23">
        <v>62044300</v>
      </c>
      <c r="C49" s="5" t="s">
        <v>9</v>
      </c>
      <c r="D49" s="43">
        <v>23428601</v>
      </c>
      <c r="E49" s="44">
        <v>2002980.3333333333</v>
      </c>
      <c r="F49" s="62">
        <v>0.1</v>
      </c>
      <c r="G49" s="80">
        <f t="shared" si="0"/>
        <v>200298.03333333333</v>
      </c>
      <c r="H49" s="83">
        <f t="shared" si="1"/>
        <v>2342860.1</v>
      </c>
    </row>
    <row r="50" spans="1:11" ht="25.5" x14ac:dyDescent="0.25">
      <c r="A50" s="98"/>
      <c r="B50" s="23" t="s">
        <v>87</v>
      </c>
      <c r="C50" s="5" t="s">
        <v>88</v>
      </c>
      <c r="D50" s="43">
        <f>35814.3333333333+56746.333333333</f>
        <v>92560.666666666308</v>
      </c>
      <c r="E50" s="44">
        <f>5550+1214.33333333333</f>
        <v>6764.3333333333303</v>
      </c>
      <c r="F50" s="62">
        <v>0.1</v>
      </c>
      <c r="G50" s="80">
        <f t="shared" si="0"/>
        <v>676.43333333333305</v>
      </c>
      <c r="H50" s="83">
        <f t="shared" si="1"/>
        <v>9256.0666666666311</v>
      </c>
    </row>
    <row r="51" spans="1:11" ht="38.25" x14ac:dyDescent="0.25">
      <c r="A51" s="98"/>
      <c r="B51" s="23" t="s">
        <v>86</v>
      </c>
      <c r="C51" s="5" t="s">
        <v>85</v>
      </c>
      <c r="D51" s="43">
        <f>37263+37070.3333333333</f>
        <v>74333.333333333299</v>
      </c>
      <c r="E51" s="44">
        <f>4623.33333333333+2745.33333333333</f>
        <v>7368.6666666666606</v>
      </c>
      <c r="F51" s="62">
        <v>0.1</v>
      </c>
      <c r="G51" s="80">
        <f>F51*E51</f>
        <v>736.86666666666611</v>
      </c>
      <c r="H51" s="83">
        <f>0.1*D51</f>
        <v>7433.3333333333303</v>
      </c>
    </row>
    <row r="52" spans="1:11" x14ac:dyDescent="0.25">
      <c r="A52" s="98"/>
      <c r="B52" s="23">
        <v>62113290</v>
      </c>
      <c r="C52" s="5" t="s">
        <v>8</v>
      </c>
      <c r="D52" s="43">
        <v>2034420</v>
      </c>
      <c r="E52" s="92" t="s">
        <v>116</v>
      </c>
      <c r="F52" s="62">
        <v>0.1</v>
      </c>
      <c r="G52" s="93" t="s">
        <v>117</v>
      </c>
      <c r="H52" s="83">
        <f t="shared" si="1"/>
        <v>203442</v>
      </c>
    </row>
    <row r="53" spans="1:11" ht="38.25" x14ac:dyDescent="0.25">
      <c r="A53" s="98"/>
      <c r="B53" s="23">
        <v>62113341</v>
      </c>
      <c r="C53" s="5" t="s">
        <v>7</v>
      </c>
      <c r="D53" s="43">
        <v>138664.66666666666</v>
      </c>
      <c r="E53" s="44">
        <v>10338.666666666666</v>
      </c>
      <c r="F53" s="62">
        <v>0.1</v>
      </c>
      <c r="G53" s="80">
        <f t="shared" si="0"/>
        <v>1033.8666666666666</v>
      </c>
      <c r="H53" s="83">
        <f t="shared" si="1"/>
        <v>13866.466666666667</v>
      </c>
    </row>
    <row r="54" spans="1:11" ht="38.25" x14ac:dyDescent="0.25">
      <c r="A54" s="98"/>
      <c r="B54" s="23">
        <v>62113342</v>
      </c>
      <c r="C54" s="5" t="s">
        <v>6</v>
      </c>
      <c r="D54" s="43">
        <v>268082.33333333331</v>
      </c>
      <c r="E54" s="44">
        <v>20017</v>
      </c>
      <c r="F54" s="62">
        <v>0.1</v>
      </c>
      <c r="G54" s="80">
        <f t="shared" si="0"/>
        <v>2001.7</v>
      </c>
      <c r="H54" s="83">
        <f t="shared" si="1"/>
        <v>26808.233333333334</v>
      </c>
    </row>
    <row r="55" spans="1:11" ht="25.5" x14ac:dyDescent="0.25">
      <c r="A55" s="98"/>
      <c r="B55" s="23">
        <v>62113390</v>
      </c>
      <c r="C55" s="5" t="s">
        <v>5</v>
      </c>
      <c r="D55" s="43">
        <v>5875001</v>
      </c>
      <c r="E55" s="92" t="s">
        <v>118</v>
      </c>
      <c r="F55" s="62">
        <v>0.1</v>
      </c>
      <c r="G55" s="93" t="s">
        <v>119</v>
      </c>
      <c r="H55" s="83">
        <f t="shared" si="1"/>
        <v>587500.1</v>
      </c>
    </row>
    <row r="56" spans="1:11" ht="25.5" x14ac:dyDescent="0.25">
      <c r="A56" s="98"/>
      <c r="B56" s="23">
        <v>62113900</v>
      </c>
      <c r="C56" s="5" t="s">
        <v>4</v>
      </c>
      <c r="D56" s="43">
        <v>2756592.3333333335</v>
      </c>
      <c r="E56" s="92" t="s">
        <v>120</v>
      </c>
      <c r="F56" s="62">
        <v>0.1</v>
      </c>
      <c r="G56" s="93" t="s">
        <v>121</v>
      </c>
      <c r="H56" s="83">
        <f t="shared" si="1"/>
        <v>275659.23333333334</v>
      </c>
    </row>
    <row r="57" spans="1:11" ht="76.5" x14ac:dyDescent="0.25">
      <c r="A57" s="98"/>
      <c r="B57" s="23" t="s">
        <v>91</v>
      </c>
      <c r="C57" s="5" t="s">
        <v>92</v>
      </c>
      <c r="D57" s="43">
        <f>80296.3333333333+5773.66666666667+130145.666666667+39785.5+30872</f>
        <v>286873.16666666698</v>
      </c>
      <c r="E57" s="44">
        <f>2029+342+22862+12648+4012</f>
        <v>41893</v>
      </c>
      <c r="F57" s="62">
        <v>0.1</v>
      </c>
      <c r="G57" s="80">
        <f>F57*E57</f>
        <v>4189.3</v>
      </c>
      <c r="H57" s="83">
        <f>0.1*D57</f>
        <v>28687.316666666698</v>
      </c>
    </row>
    <row r="58" spans="1:11" ht="25.5" x14ac:dyDescent="0.25">
      <c r="A58" s="98"/>
      <c r="B58" s="23">
        <v>62114290</v>
      </c>
      <c r="C58" s="5" t="s">
        <v>3</v>
      </c>
      <c r="D58" s="43">
        <v>4254858.333333333</v>
      </c>
      <c r="E58" s="92" t="s">
        <v>122</v>
      </c>
      <c r="F58" s="62">
        <v>0.1</v>
      </c>
      <c r="G58" s="93" t="s">
        <v>123</v>
      </c>
      <c r="H58" s="83">
        <f t="shared" ref="H58:H60" si="2">0.1*D58</f>
        <v>425485.83333333331</v>
      </c>
    </row>
    <row r="59" spans="1:11" ht="25.5" x14ac:dyDescent="0.25">
      <c r="A59" s="98"/>
      <c r="B59" s="23">
        <v>62114390</v>
      </c>
      <c r="C59" s="5" t="s">
        <v>2</v>
      </c>
      <c r="D59" s="43">
        <v>7215046</v>
      </c>
      <c r="E59" s="92" t="s">
        <v>124</v>
      </c>
      <c r="F59" s="62">
        <v>0.1</v>
      </c>
      <c r="G59" s="93" t="s">
        <v>125</v>
      </c>
      <c r="H59" s="83">
        <f t="shared" si="2"/>
        <v>721504.60000000009</v>
      </c>
    </row>
    <row r="60" spans="1:11" ht="39" thickBot="1" x14ac:dyDescent="0.3">
      <c r="A60" s="99"/>
      <c r="B60" s="26">
        <v>62114900</v>
      </c>
      <c r="C60" s="6" t="s">
        <v>0</v>
      </c>
      <c r="D60" s="45">
        <v>2990901</v>
      </c>
      <c r="E60" s="94" t="s">
        <v>126</v>
      </c>
      <c r="F60" s="63">
        <v>0.1</v>
      </c>
      <c r="G60" s="95" t="s">
        <v>127</v>
      </c>
      <c r="H60" s="88">
        <f t="shared" si="2"/>
        <v>299090.10000000003</v>
      </c>
      <c r="K60" s="76"/>
    </row>
    <row r="61" spans="1:11" x14ac:dyDescent="0.25">
      <c r="A61" s="127" t="s">
        <v>98</v>
      </c>
      <c r="B61" s="127"/>
      <c r="C61" s="128"/>
      <c r="D61" s="131">
        <f>SUM(D4:D60)</f>
        <v>794531489.83333313</v>
      </c>
      <c r="E61" s="132"/>
      <c r="F61" s="135" t="s">
        <v>99</v>
      </c>
      <c r="G61" s="136"/>
      <c r="H61" s="121">
        <f>SUM(H4:H60)</f>
        <v>79453148.983333305</v>
      </c>
    </row>
    <row r="62" spans="1:11" ht="15.75" thickBot="1" x14ac:dyDescent="0.3">
      <c r="A62" s="129"/>
      <c r="B62" s="129"/>
      <c r="C62" s="130"/>
      <c r="D62" s="133"/>
      <c r="E62" s="134"/>
      <c r="F62" s="137"/>
      <c r="G62" s="138"/>
      <c r="H62" s="121"/>
    </row>
    <row r="63" spans="1:11" ht="38.25" x14ac:dyDescent="0.25">
      <c r="A63" s="107" t="s">
        <v>97</v>
      </c>
      <c r="B63" s="28">
        <v>62034231</v>
      </c>
      <c r="C63" s="12" t="s">
        <v>62</v>
      </c>
      <c r="D63" s="50">
        <v>217953465</v>
      </c>
      <c r="E63" s="50">
        <v>12209006.333333334</v>
      </c>
      <c r="F63" s="65">
        <v>0.2</v>
      </c>
      <c r="G63" s="79">
        <f>F63*E63</f>
        <v>2441801.2666666671</v>
      </c>
      <c r="H63" s="83">
        <f>F63*D63</f>
        <v>43590693</v>
      </c>
    </row>
    <row r="64" spans="1:11" ht="26.25" thickBot="1" x14ac:dyDescent="0.3">
      <c r="A64" s="108"/>
      <c r="B64" s="29">
        <v>62046231</v>
      </c>
      <c r="C64" s="13" t="s">
        <v>61</v>
      </c>
      <c r="D64" s="51">
        <v>104641834.33333333</v>
      </c>
      <c r="E64" s="51">
        <v>6319793</v>
      </c>
      <c r="F64" s="66">
        <v>0.2</v>
      </c>
      <c r="G64" s="81">
        <f t="shared" ref="G64:G69" si="3">F64*E64</f>
        <v>1263958.6000000001</v>
      </c>
      <c r="H64" s="88">
        <f t="shared" ref="H64:H71" si="4">F64*D64</f>
        <v>20928366.866666667</v>
      </c>
    </row>
    <row r="65" spans="1:11" ht="25.5" x14ac:dyDescent="0.25">
      <c r="A65" s="111" t="s">
        <v>79</v>
      </c>
      <c r="B65" s="30">
        <v>61109010</v>
      </c>
      <c r="C65" s="14" t="s">
        <v>19</v>
      </c>
      <c r="D65" s="52">
        <v>398020.66666666669</v>
      </c>
      <c r="E65" s="52">
        <v>25294.333333333332</v>
      </c>
      <c r="F65" s="67">
        <v>0.2</v>
      </c>
      <c r="G65" s="84">
        <f t="shared" si="3"/>
        <v>5058.8666666666668</v>
      </c>
      <c r="H65" s="87">
        <f>F65*D65</f>
        <v>79604.133333333346</v>
      </c>
      <c r="J65" s="76"/>
    </row>
    <row r="66" spans="1:11" ht="25.5" x14ac:dyDescent="0.25">
      <c r="A66" s="112"/>
      <c r="B66" s="31">
        <v>61069050</v>
      </c>
      <c r="C66" s="11" t="s">
        <v>18</v>
      </c>
      <c r="D66" s="53">
        <v>53114.666666666664</v>
      </c>
      <c r="E66" s="53">
        <v>6830.666666666667</v>
      </c>
      <c r="F66" s="68">
        <v>0.2</v>
      </c>
      <c r="G66" s="80">
        <f t="shared" si="3"/>
        <v>1366.1333333333334</v>
      </c>
      <c r="H66" s="83">
        <f t="shared" si="4"/>
        <v>10622.933333333334</v>
      </c>
    </row>
    <row r="67" spans="1:11" ht="25.5" x14ac:dyDescent="0.25">
      <c r="A67" s="112"/>
      <c r="B67" s="31">
        <v>62059010</v>
      </c>
      <c r="C67" s="11" t="s">
        <v>17</v>
      </c>
      <c r="D67" s="53">
        <v>1463396</v>
      </c>
      <c r="E67" s="53">
        <v>118810</v>
      </c>
      <c r="F67" s="68">
        <v>0.2</v>
      </c>
      <c r="G67" s="80">
        <f t="shared" si="3"/>
        <v>23762</v>
      </c>
      <c r="H67" s="83">
        <f t="shared" si="4"/>
        <v>292679.2</v>
      </c>
    </row>
    <row r="68" spans="1:11" ht="26.25" thickBot="1" x14ac:dyDescent="0.3">
      <c r="A68" s="113"/>
      <c r="B68" s="32">
        <v>62069010</v>
      </c>
      <c r="C68" s="15" t="s">
        <v>14</v>
      </c>
      <c r="D68" s="54">
        <v>1608669.6666666667</v>
      </c>
      <c r="E68" s="54">
        <v>104618.33333333333</v>
      </c>
      <c r="F68" s="69">
        <v>0.2</v>
      </c>
      <c r="G68" s="85">
        <f t="shared" si="3"/>
        <v>20923.666666666668</v>
      </c>
      <c r="H68" s="88">
        <f t="shared" si="4"/>
        <v>321733.93333333335</v>
      </c>
    </row>
    <row r="69" spans="1:11" ht="25.5" x14ac:dyDescent="0.25">
      <c r="A69" s="97" t="s">
        <v>80</v>
      </c>
      <c r="B69" s="28">
        <v>62061000</v>
      </c>
      <c r="C69" s="12" t="s">
        <v>16</v>
      </c>
      <c r="D69" s="50">
        <v>3053374.3333333335</v>
      </c>
      <c r="E69" s="50">
        <v>124568.66666666667</v>
      </c>
      <c r="F69" s="65">
        <v>0.2</v>
      </c>
      <c r="G69" s="79">
        <f t="shared" si="3"/>
        <v>24913.733333333337</v>
      </c>
      <c r="H69" s="90">
        <f>F69*D69</f>
        <v>610674.8666666667</v>
      </c>
    </row>
    <row r="70" spans="1:11" ht="38.25" x14ac:dyDescent="0.25">
      <c r="A70" s="98"/>
      <c r="B70" s="23" t="s">
        <v>90</v>
      </c>
      <c r="C70" s="11" t="s">
        <v>89</v>
      </c>
      <c r="D70" s="53">
        <f>65043+1502742</f>
        <v>1567785</v>
      </c>
      <c r="E70" s="53">
        <f>6584.33333333333+53035</f>
        <v>59619.333333333328</v>
      </c>
      <c r="F70" s="67">
        <v>0.2</v>
      </c>
      <c r="G70" s="84">
        <f>F70*E70</f>
        <v>11923.866666666667</v>
      </c>
      <c r="H70" s="87">
        <f>F70*D70</f>
        <v>313557</v>
      </c>
    </row>
    <row r="71" spans="1:11" ht="26.25" thickBot="1" x14ac:dyDescent="0.3">
      <c r="A71" s="99"/>
      <c r="B71" s="33">
        <v>62141000</v>
      </c>
      <c r="C71" s="5" t="s">
        <v>1</v>
      </c>
      <c r="D71" s="53">
        <v>9990854</v>
      </c>
      <c r="E71" s="53">
        <v>621254</v>
      </c>
      <c r="F71" s="62">
        <v>0.2</v>
      </c>
      <c r="G71" s="80">
        <f>F71*E71</f>
        <v>124250.8</v>
      </c>
      <c r="H71" s="88">
        <f t="shared" si="4"/>
        <v>1998170.8</v>
      </c>
    </row>
    <row r="72" spans="1:11" x14ac:dyDescent="0.25">
      <c r="A72" s="107" t="s">
        <v>96</v>
      </c>
      <c r="B72" s="28">
        <v>61091000</v>
      </c>
      <c r="C72" s="12" t="s">
        <v>22</v>
      </c>
      <c r="D72" s="55">
        <v>90566353.333333328</v>
      </c>
      <c r="E72" s="55">
        <v>28113153.666666668</v>
      </c>
      <c r="F72" s="65">
        <v>0.2</v>
      </c>
      <c r="G72" s="79">
        <f>F72*E72</f>
        <v>5622630.7333333343</v>
      </c>
      <c r="H72" s="87">
        <f t="shared" ref="H72:H74" si="5">F72*D72</f>
        <v>18113270.666666668</v>
      </c>
    </row>
    <row r="73" spans="1:11" ht="25.5" x14ac:dyDescent="0.25">
      <c r="A73" s="109"/>
      <c r="B73" s="31">
        <v>61099020</v>
      </c>
      <c r="C73" s="11" t="s">
        <v>21</v>
      </c>
      <c r="D73" s="56">
        <v>56085893.666666664</v>
      </c>
      <c r="E73" s="56">
        <v>12730037</v>
      </c>
      <c r="F73" s="68">
        <v>0.2</v>
      </c>
      <c r="G73" s="80">
        <f t="shared" ref="G73:G76" si="6">F73*E73</f>
        <v>2546007.4000000004</v>
      </c>
      <c r="H73" s="83">
        <f t="shared" si="5"/>
        <v>11217178.733333334</v>
      </c>
    </row>
    <row r="74" spans="1:11" ht="39" thickBot="1" x14ac:dyDescent="0.3">
      <c r="A74" s="110"/>
      <c r="B74" s="32">
        <v>61099090</v>
      </c>
      <c r="C74" s="15" t="s">
        <v>20</v>
      </c>
      <c r="D74" s="57">
        <v>5097370.666666667</v>
      </c>
      <c r="E74" s="57">
        <v>846764</v>
      </c>
      <c r="F74" s="69">
        <v>0.2</v>
      </c>
      <c r="G74" s="85">
        <f t="shared" si="6"/>
        <v>169352.80000000002</v>
      </c>
      <c r="H74" s="88">
        <f t="shared" si="5"/>
        <v>1019474.1333333334</v>
      </c>
      <c r="K74" s="76"/>
    </row>
    <row r="75" spans="1:11" ht="38.25" x14ac:dyDescent="0.25">
      <c r="A75" s="97" t="s">
        <v>95</v>
      </c>
      <c r="B75" s="28">
        <v>62121010</v>
      </c>
      <c r="C75" s="12" t="s">
        <v>94</v>
      </c>
      <c r="D75" s="55">
        <v>606246</v>
      </c>
      <c r="E75" s="55">
        <v>115016.66666666667</v>
      </c>
      <c r="F75" s="65">
        <v>0.25</v>
      </c>
      <c r="G75" s="79">
        <f t="shared" si="6"/>
        <v>28754.166666666668</v>
      </c>
      <c r="H75" s="87">
        <f>F75*D75</f>
        <v>151561.5</v>
      </c>
      <c r="J75" s="96"/>
    </row>
    <row r="76" spans="1:11" ht="39" thickBot="1" x14ac:dyDescent="0.3">
      <c r="A76" s="99"/>
      <c r="B76" s="29">
        <v>62121090</v>
      </c>
      <c r="C76" s="13" t="s">
        <v>93</v>
      </c>
      <c r="D76" s="58">
        <v>76993831.333333328</v>
      </c>
      <c r="E76" s="58">
        <v>10861896.666666666</v>
      </c>
      <c r="F76" s="66">
        <v>0.25</v>
      </c>
      <c r="G76" s="81">
        <f t="shared" si="6"/>
        <v>2715474.1666666665</v>
      </c>
      <c r="H76" s="88">
        <f>F76*D76</f>
        <v>19248457.833333332</v>
      </c>
    </row>
    <row r="77" spans="1:11" ht="30.75" customHeight="1" thickBot="1" x14ac:dyDescent="0.3">
      <c r="A77" s="124" t="s">
        <v>102</v>
      </c>
      <c r="B77" s="124"/>
      <c r="C77" s="125"/>
      <c r="D77" s="72">
        <f>SUM(D63:D76)</f>
        <v>570080208.66666675</v>
      </c>
      <c r="E77" s="73"/>
      <c r="F77" s="122" t="s">
        <v>100</v>
      </c>
      <c r="G77" s="126"/>
      <c r="H77" s="86">
        <f>SUM(H63:H76)</f>
        <v>117896045.60000001</v>
      </c>
    </row>
    <row r="78" spans="1:11" ht="15.75" thickBot="1" x14ac:dyDescent="0.3"/>
    <row r="79" spans="1:11" ht="30.75" thickBot="1" x14ac:dyDescent="0.3">
      <c r="A79" s="19" t="s">
        <v>78</v>
      </c>
      <c r="D79" s="72">
        <f>$D$61+$D$77</f>
        <v>1364611698.5</v>
      </c>
      <c r="E79" s="73"/>
      <c r="F79" s="74" t="s">
        <v>103</v>
      </c>
      <c r="G79" s="75"/>
      <c r="H79" s="77">
        <f>$H$61+$H$77</f>
        <v>197349194.58333331</v>
      </c>
    </row>
    <row r="80" spans="1:11" ht="15.75" thickBot="1" x14ac:dyDescent="0.3">
      <c r="A80" s="19" t="s">
        <v>74</v>
      </c>
      <c r="D80" s="59">
        <v>1977175846.6666667</v>
      </c>
      <c r="E80" s="60"/>
      <c r="F80" s="122" t="s">
        <v>101</v>
      </c>
      <c r="G80" s="123"/>
      <c r="H80" s="78">
        <f>H79/D80</f>
        <v>9.9813678644742485E-2</v>
      </c>
    </row>
    <row r="82" spans="4:4" x14ac:dyDescent="0.25">
      <c r="D82" s="49"/>
    </row>
  </sheetData>
  <autoFilter ref="A3:H61" xr:uid="{00000000-0009-0000-0000-000000000000}"/>
  <mergeCells count="20">
    <mergeCell ref="H61:H62"/>
    <mergeCell ref="F80:G80"/>
    <mergeCell ref="A77:C77"/>
    <mergeCell ref="F77:G77"/>
    <mergeCell ref="A61:C62"/>
    <mergeCell ref="D61:E62"/>
    <mergeCell ref="F61:G62"/>
    <mergeCell ref="A75:A76"/>
    <mergeCell ref="A69:A71"/>
    <mergeCell ref="A47:A60"/>
    <mergeCell ref="A32:A38"/>
    <mergeCell ref="F1:G2"/>
    <mergeCell ref="A63:A64"/>
    <mergeCell ref="A72:A74"/>
    <mergeCell ref="A65:A68"/>
    <mergeCell ref="D1:E1"/>
    <mergeCell ref="D2:E2"/>
    <mergeCell ref="A4:A31"/>
    <mergeCell ref="A39:A43"/>
    <mergeCell ref="A45:A46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Tunisia offer Nov 2020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GARELLICK Mikael (GROW)</dc:creator>
  <cp:lastModifiedBy>Mohsen MISSAOUI</cp:lastModifiedBy>
  <cp:lastPrinted>2019-03-29T18:34:12Z</cp:lastPrinted>
  <dcterms:created xsi:type="dcterms:W3CDTF">2019-01-23T13:22:20Z</dcterms:created>
  <dcterms:modified xsi:type="dcterms:W3CDTF">2020-12-22T09:18:55Z</dcterms:modified>
</cp:coreProperties>
</file>